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\Dropbox\Sitios Piloto ADE\TALLER PSJ - Marcona\"/>
    </mc:Choice>
  </mc:AlternateContent>
  <bookViews>
    <workbookView xWindow="480" yWindow="1245" windowWidth="14880" windowHeight="772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I19" i="1" l="1"/>
  <c r="O19" i="1" s="1"/>
  <c r="I8" i="1"/>
  <c r="I7" i="1"/>
  <c r="I9" i="1"/>
  <c r="J7" i="1" l="1"/>
  <c r="J20" i="1"/>
  <c r="I5" i="1" l="1"/>
  <c r="I22" i="1" l="1"/>
  <c r="I18" i="1" l="1"/>
  <c r="I17" i="1"/>
  <c r="I16" i="1"/>
  <c r="I15" i="1"/>
  <c r="J18" i="1" l="1"/>
  <c r="J19" i="1"/>
  <c r="S15" i="1"/>
  <c r="S14" i="1"/>
  <c r="I45" i="1" l="1"/>
  <c r="J45" i="1" s="1"/>
  <c r="Q35" i="1" s="1"/>
  <c r="I44" i="1"/>
  <c r="O39" i="1" s="1"/>
  <c r="I43" i="1"/>
  <c r="O38" i="1" s="1"/>
  <c r="I42" i="1"/>
  <c r="I41" i="1"/>
  <c r="O36" i="1" s="1"/>
  <c r="N40" i="1"/>
  <c r="I40" i="1"/>
  <c r="O35" i="1" s="1"/>
  <c r="N39" i="1"/>
  <c r="I39" i="1"/>
  <c r="O34" i="1" s="1"/>
  <c r="N38" i="1"/>
  <c r="I38" i="1"/>
  <c r="N37" i="1"/>
  <c r="N36" i="1"/>
  <c r="P35" i="1"/>
  <c r="N35" i="1"/>
  <c r="P34" i="1"/>
  <c r="N34" i="1"/>
  <c r="I34" i="1"/>
  <c r="O31" i="1" s="1"/>
  <c r="P33" i="1"/>
  <c r="N33" i="1"/>
  <c r="I33" i="1"/>
  <c r="J33" i="1" s="1"/>
  <c r="I32" i="1"/>
  <c r="O29" i="1" s="1"/>
  <c r="N31" i="1"/>
  <c r="I31" i="1"/>
  <c r="O28" i="1" s="1"/>
  <c r="N30" i="1"/>
  <c r="I30" i="1"/>
  <c r="J30" i="1" s="1"/>
  <c r="N29" i="1"/>
  <c r="I29" i="1"/>
  <c r="O26" i="1" s="1"/>
  <c r="N28" i="1"/>
  <c r="I28" i="1"/>
  <c r="J28" i="1" s="1"/>
  <c r="N27" i="1"/>
  <c r="N26" i="1"/>
  <c r="I26" i="1"/>
  <c r="O23" i="1" s="1"/>
  <c r="N25" i="1"/>
  <c r="I25" i="1"/>
  <c r="O22" i="1" s="1"/>
  <c r="I24" i="1"/>
  <c r="O21" i="1" s="1"/>
  <c r="N23" i="1"/>
  <c r="I23" i="1"/>
  <c r="O20" i="1" s="1"/>
  <c r="N22" i="1"/>
  <c r="P21" i="1"/>
  <c r="N21" i="1"/>
  <c r="P20" i="1"/>
  <c r="N20" i="1"/>
  <c r="O18" i="1"/>
  <c r="N18" i="1"/>
  <c r="Q14" i="1"/>
  <c r="N17" i="1"/>
  <c r="J17" i="1"/>
  <c r="Q13" i="1" s="1"/>
  <c r="O17" i="1"/>
  <c r="O16" i="1"/>
  <c r="N16" i="1"/>
  <c r="O15" i="1"/>
  <c r="N15" i="1"/>
  <c r="P14" i="1"/>
  <c r="N14" i="1"/>
  <c r="I14" i="1"/>
  <c r="O14" i="1" s="1"/>
  <c r="P13" i="1"/>
  <c r="N13" i="1"/>
  <c r="I13" i="1"/>
  <c r="O13" i="1" s="1"/>
  <c r="P12" i="1"/>
  <c r="N12" i="1"/>
  <c r="I12" i="1"/>
  <c r="O12" i="1" s="1"/>
  <c r="S10" i="1"/>
  <c r="N10" i="1"/>
  <c r="I10" i="1"/>
  <c r="O10" i="1" s="1"/>
  <c r="S9" i="1"/>
  <c r="N9" i="1"/>
  <c r="O9" i="1"/>
  <c r="S8" i="1"/>
  <c r="P8" i="1"/>
  <c r="N8" i="1"/>
  <c r="O8" i="1"/>
  <c r="S7" i="1"/>
  <c r="P7" i="1"/>
  <c r="N7" i="1"/>
  <c r="Q7" i="1"/>
  <c r="S6" i="1"/>
  <c r="P6" i="1"/>
  <c r="N6" i="1"/>
  <c r="I6" i="1"/>
  <c r="J6" i="1" s="1"/>
  <c r="I3" i="1"/>
  <c r="O40" i="1" l="1"/>
  <c r="J42" i="1"/>
  <c r="Q34" i="1" s="1"/>
  <c r="O37" i="1"/>
  <c r="J38" i="1"/>
  <c r="Q33" i="1" s="1"/>
  <c r="O33" i="1"/>
  <c r="J12" i="1"/>
  <c r="Q12" i="1" s="1"/>
  <c r="J10" i="1"/>
  <c r="Q8" i="1" s="1"/>
  <c r="Q6" i="1"/>
  <c r="K5" i="1"/>
  <c r="T6" i="1" s="1"/>
  <c r="O6" i="1"/>
  <c r="O7" i="1"/>
  <c r="J23" i="1"/>
  <c r="J26" i="1"/>
  <c r="Q21" i="1" s="1"/>
  <c r="O27" i="1"/>
  <c r="J29" i="1"/>
  <c r="J31" i="1"/>
  <c r="J32" i="1"/>
  <c r="J34" i="1"/>
  <c r="O25" i="1"/>
  <c r="O30" i="1"/>
  <c r="K28" i="1" l="1"/>
  <c r="T9" i="1" s="1"/>
  <c r="K36" i="1"/>
  <c r="T10" i="1" s="1"/>
  <c r="K12" i="1"/>
  <c r="K22" i="1"/>
  <c r="T8" i="1" s="1"/>
  <c r="Q20" i="1"/>
  <c r="L28" i="1" l="1"/>
  <c r="T15" i="1" s="1"/>
  <c r="K47" i="1"/>
  <c r="L5" i="1"/>
  <c r="T14" i="1" s="1"/>
  <c r="T7" i="1"/>
</calcChain>
</file>

<file path=xl/comments1.xml><?xml version="1.0" encoding="utf-8"?>
<comments xmlns="http://schemas.openxmlformats.org/spreadsheetml/2006/main">
  <authors>
    <author>Jorge Cabrejos</author>
  </authors>
  <commentList>
    <comment ref="C38" authorId="0" shapeId="0">
      <text>
        <r>
          <rPr>
            <b/>
            <sz val="9"/>
            <color indexed="81"/>
            <rFont val="Tahoma"/>
            <family val="2"/>
          </rPr>
          <t xml:space="preserve">Acceso al seguro de salud (SIS, seguro del pescador u otros) artesanal e industrial
</t>
        </r>
      </text>
    </comment>
  </commentList>
</comments>
</file>

<file path=xl/sharedStrings.xml><?xml version="1.0" encoding="utf-8"?>
<sst xmlns="http://schemas.openxmlformats.org/spreadsheetml/2006/main" count="73" uniqueCount="73">
  <si>
    <t>Indicador</t>
  </si>
  <si>
    <t>Medidor</t>
  </si>
  <si>
    <t>Unidad</t>
  </si>
  <si>
    <t>Máx</t>
  </si>
  <si>
    <t>Mín</t>
  </si>
  <si>
    <t>Reg</t>
  </si>
  <si>
    <t>Ind Med</t>
  </si>
  <si>
    <t>Ind Fac</t>
  </si>
  <si>
    <t>Índ SubS</t>
  </si>
  <si>
    <t>Productividad</t>
  </si>
  <si>
    <t>Producción primaria</t>
  </si>
  <si>
    <t>Abundancia de macroalgas</t>
  </si>
  <si>
    <t>Clorofila a</t>
  </si>
  <si>
    <t>Producción pesquera</t>
  </si>
  <si>
    <t>Desembarques peces</t>
  </si>
  <si>
    <t>Desembarques invertebrados</t>
  </si>
  <si>
    <t>Areas de Pesca</t>
  </si>
  <si>
    <t>Habitats</t>
  </si>
  <si>
    <t>Biotopos</t>
  </si>
  <si>
    <t>Salud del ecosistema</t>
  </si>
  <si>
    <t>Temperatura superficial del mar</t>
  </si>
  <si>
    <t>Salinidad superficial del mar</t>
  </si>
  <si>
    <t>Parametros Fisico quimicos</t>
  </si>
  <si>
    <t>Oxigeno superficial del mar</t>
  </si>
  <si>
    <t>Demanda bioquímica de óxigeno</t>
  </si>
  <si>
    <t>Sólidos suspendidos totales</t>
  </si>
  <si>
    <t>Parametro Microbiologico</t>
  </si>
  <si>
    <t>Coliformes termotolerantes</t>
  </si>
  <si>
    <t>Concentración de plomo</t>
  </si>
  <si>
    <t>Parametros inorganicos</t>
  </si>
  <si>
    <t>Concentración de cobre</t>
  </si>
  <si>
    <t>Concentración de cadmio</t>
  </si>
  <si>
    <t>Recursos y Pesquerías</t>
  </si>
  <si>
    <t>Indicador de Abundancia</t>
  </si>
  <si>
    <t>Captura por Unidad de Esfuerzo CPUE</t>
  </si>
  <si>
    <t>Diversidad de especies</t>
  </si>
  <si>
    <t>Numero de especies comerciales</t>
  </si>
  <si>
    <t>Nivel trofico de especies</t>
  </si>
  <si>
    <t>Indicadores de produccion pesquera</t>
  </si>
  <si>
    <t>Deembarque de peces</t>
  </si>
  <si>
    <t>Numero de areas de pesca</t>
  </si>
  <si>
    <t>Gobernanza</t>
  </si>
  <si>
    <t>Mecanismos de coordinación</t>
  </si>
  <si>
    <t>Rendición de cuentas</t>
  </si>
  <si>
    <t>Legislación sobre MIZC</t>
  </si>
  <si>
    <t>Actividad de ONGs y OSBs</t>
  </si>
  <si>
    <t>Manejo de conflictos</t>
  </si>
  <si>
    <t>Manejo de corrupción</t>
  </si>
  <si>
    <t>Participación de stakeholders</t>
  </si>
  <si>
    <t>Investigaciones sobre estrategia</t>
  </si>
  <si>
    <t>Socio - Economía</t>
  </si>
  <si>
    <t>Desarrollo humano</t>
  </si>
  <si>
    <t>Nivel de vida</t>
  </si>
  <si>
    <t>Desempeño ambiental</t>
  </si>
  <si>
    <t>Ecosistema</t>
  </si>
  <si>
    <t>Indicadro de espranza de vida al nacer</t>
  </si>
  <si>
    <t>Indicador de alfabetismo adulto</t>
  </si>
  <si>
    <t>Indicador de escolaridad completa</t>
  </si>
  <si>
    <t>Indicador de ingreso familiar percapita</t>
  </si>
  <si>
    <t>Indicador de producto bruto interno</t>
  </si>
  <si>
    <t>Indicador de nivel de empleo</t>
  </si>
  <si>
    <t>Indicador de costo de vida</t>
  </si>
  <si>
    <t>Indice de desempeño ambiental</t>
  </si>
  <si>
    <t>Existencia e idoneidad de legislacion</t>
  </si>
  <si>
    <t>Capacidad para introduccion de reformas</t>
  </si>
  <si>
    <t>Actividad de ONGs y OSBs en procesos de debtaes</t>
  </si>
  <si>
    <t>Procedimientos y mecanismos para confilctos</t>
  </si>
  <si>
    <t>Confianza en gobierno e instituciones de vigilancia</t>
  </si>
  <si>
    <t>Participación e informacion de stakeholders</t>
  </si>
  <si>
    <t>Indice de resiliencia (desempeño ecologico)</t>
  </si>
  <si>
    <t>Indice de sostenibilidad (desempeño social)</t>
  </si>
  <si>
    <t>Índ Desempeño</t>
  </si>
  <si>
    <t>PUNTA SAN JUAN DE MARCONA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</si>
</sst>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3" borderId="0" xfId="0" applyFill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3" borderId="0" xfId="0" applyFont="1" applyFill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1" fillId="4" borderId="0" xfId="0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protection locked="0"/>
    </xf>
    <xf numFmtId="0" fontId="2" fillId="6" borderId="0" xfId="0" applyFont="1" applyFill="1" applyProtection="1">
      <protection locked="0"/>
    </xf>
    <xf numFmtId="0" fontId="2" fillId="6" borderId="1" xfId="0" applyFont="1" applyFill="1" applyBorder="1" applyProtection="1">
      <protection locked="0"/>
    </xf>
    <xf numFmtId="0" fontId="2" fillId="6" borderId="0" xfId="0" applyFont="1" applyFill="1" applyAlignment="1" applyProtection="1">
      <protection locked="0"/>
    </xf>
    <xf numFmtId="0" fontId="3" fillId="6" borderId="0" xfId="0" applyFont="1" applyFill="1" applyAlignment="1" applyProtection="1">
      <alignment horizontal="right" vertical="center"/>
      <protection locked="0"/>
    </xf>
    <xf numFmtId="0" fontId="2" fillId="3" borderId="1" xfId="0" applyFont="1" applyFill="1" applyBorder="1" applyProtection="1">
      <protection locked="0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0" fontId="2" fillId="5" borderId="1" xfId="0" applyFont="1" applyFill="1" applyBorder="1" applyProtection="1"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165" fontId="2" fillId="5" borderId="0" xfId="0" applyNumberFormat="1" applyFont="1" applyFill="1" applyAlignment="1" applyProtection="1">
      <alignment horizontal="right" vertical="center"/>
      <protection locked="0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165" fontId="2" fillId="6" borderId="0" xfId="0" applyNumberFormat="1" applyFont="1" applyFill="1" applyAlignment="1" applyProtection="1">
      <alignment horizontal="right" vertical="center"/>
      <protection locked="0"/>
    </xf>
    <xf numFmtId="165" fontId="3" fillId="5" borderId="0" xfId="0" applyNumberFormat="1" applyFont="1" applyFill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/>
      <protection locked="0"/>
    </xf>
    <xf numFmtId="0" fontId="2" fillId="3" borderId="0" xfId="0" applyFont="1" applyFill="1" applyAlignment="1" applyProtection="1">
      <protection locked="0"/>
    </xf>
    <xf numFmtId="165" fontId="2" fillId="3" borderId="0" xfId="0" applyNumberFormat="1" applyFont="1" applyFill="1" applyAlignment="1" applyProtection="1">
      <alignment horizontal="right"/>
      <protection locked="0"/>
    </xf>
    <xf numFmtId="165" fontId="2" fillId="5" borderId="0" xfId="0" applyNumberFormat="1" applyFont="1" applyFill="1" applyAlignment="1" applyProtection="1">
      <alignment horizontal="right"/>
      <protection locked="0"/>
    </xf>
    <xf numFmtId="165" fontId="0" fillId="0" borderId="0" xfId="0" applyNumberForma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2" fillId="3" borderId="0" xfId="0" applyFont="1" applyFill="1" applyAlignment="1" applyProtection="1">
      <alignment horizontal="left" vertical="center"/>
      <protection locked="0"/>
    </xf>
    <xf numFmtId="165" fontId="2" fillId="5" borderId="0" xfId="0" applyNumberFormat="1" applyFont="1" applyFill="1" applyProtection="1"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0" fillId="13" borderId="0" xfId="0" applyFill="1"/>
    <xf numFmtId="0" fontId="7" fillId="2" borderId="0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1" xfId="0" applyFont="1" applyFill="1" applyBorder="1" applyProtection="1">
      <protection locked="0"/>
    </xf>
    <xf numFmtId="0" fontId="8" fillId="0" borderId="0" xfId="0" applyFont="1"/>
    <xf numFmtId="165" fontId="2" fillId="5" borderId="0" xfId="0" applyNumberFormat="1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6" borderId="0" xfId="0" applyFont="1" applyFill="1" applyProtection="1">
      <protection locked="0"/>
    </xf>
    <xf numFmtId="165" fontId="3" fillId="6" borderId="0" xfId="0" applyNumberFormat="1" applyFont="1" applyFill="1" applyAlignment="1" applyProtection="1">
      <alignment horizontal="right" vertical="center"/>
      <protection locked="0"/>
    </xf>
    <xf numFmtId="0" fontId="3" fillId="3" borderId="0" xfId="0" applyFont="1" applyFill="1" applyProtection="1">
      <protection locked="0"/>
    </xf>
    <xf numFmtId="0" fontId="7" fillId="0" borderId="0" xfId="0" applyFont="1"/>
    <xf numFmtId="165" fontId="2" fillId="3" borderId="0" xfId="0" applyNumberFormat="1" applyFont="1" applyFill="1" applyAlignment="1" applyProtection="1">
      <alignment horizontal="right" vertical="center"/>
      <protection locked="0"/>
    </xf>
    <xf numFmtId="2" fontId="3" fillId="6" borderId="0" xfId="0" applyNumberFormat="1" applyFont="1" applyFill="1" applyProtection="1"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0" fontId="3" fillId="5" borderId="0" xfId="0" applyFont="1" applyFill="1" applyAlignment="1" applyProtection="1">
      <protection locked="0"/>
    </xf>
    <xf numFmtId="165" fontId="4" fillId="0" borderId="2" xfId="0" applyNumberFormat="1" applyFont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165" fontId="2" fillId="5" borderId="0" xfId="0" applyNumberFormat="1" applyFont="1" applyFill="1" applyAlignment="1" applyProtection="1">
      <alignment horizontal="right" vertical="center"/>
      <protection locked="0"/>
    </xf>
    <xf numFmtId="165" fontId="2" fillId="0" borderId="0" xfId="0" applyNumberFormat="1" applyFont="1" applyAlignment="1">
      <alignment horizontal="right" vertical="center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/>
    <xf numFmtId="0" fontId="1" fillId="2" borderId="0" xfId="0" applyFont="1" applyFill="1" applyAlignment="1" applyProtection="1">
      <alignment horizontal="center" vertical="center" wrapText="1"/>
      <protection locked="0"/>
    </xf>
    <xf numFmtId="165" fontId="6" fillId="3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64" fontId="6" fillId="3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Hoja1!$N$6:$N$10</c:f>
              <c:strCache>
                <c:ptCount val="5"/>
                <c:pt idx="0">
                  <c:v>Clorofila a</c:v>
                </c:pt>
                <c:pt idx="1">
                  <c:v>Desembarques peces</c:v>
                </c:pt>
                <c:pt idx="2">
                  <c:v>Desembarques invertebrados</c:v>
                </c:pt>
                <c:pt idx="3">
                  <c:v>Areas de Pesca</c:v>
                </c:pt>
                <c:pt idx="4">
                  <c:v>Biotopos</c:v>
                </c:pt>
              </c:strCache>
            </c:strRef>
          </c:cat>
          <c:val>
            <c:numRef>
              <c:f>Hoja1!$O$6:$O$10</c:f>
              <c:numCache>
                <c:formatCode>0.000</c:formatCode>
                <c:ptCount val="5"/>
                <c:pt idx="0">
                  <c:v>0.94704460558119097</c:v>
                </c:pt>
                <c:pt idx="1">
                  <c:v>0.58155591172481813</c:v>
                </c:pt>
                <c:pt idx="2">
                  <c:v>0.69617791370057247</c:v>
                </c:pt>
                <c:pt idx="3">
                  <c:v>0.37209302325581395</c:v>
                </c:pt>
                <c:pt idx="4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85275504"/>
        <c:axId val="-785274960"/>
      </c:radarChart>
      <c:catAx>
        <c:axId val="-7852755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785274960"/>
        <c:crosses val="autoZero"/>
        <c:auto val="1"/>
        <c:lblAlgn val="ctr"/>
        <c:lblOffset val="100"/>
        <c:noMultiLvlLbl val="0"/>
      </c:catAx>
      <c:valAx>
        <c:axId val="-785274960"/>
        <c:scaling>
          <c:orientation val="minMax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78527550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Hoja1!$S$6:$S$10</c:f>
              <c:strCache>
                <c:ptCount val="5"/>
                <c:pt idx="0">
                  <c:v>Productividad</c:v>
                </c:pt>
                <c:pt idx="1">
                  <c:v>Salud del ecosistema</c:v>
                </c:pt>
                <c:pt idx="2">
                  <c:v>Recursos y Pesquerías</c:v>
                </c:pt>
                <c:pt idx="3">
                  <c:v>Gobernanza</c:v>
                </c:pt>
                <c:pt idx="4">
                  <c:v>Socio - Economía</c:v>
                </c:pt>
              </c:strCache>
            </c:strRef>
          </c:cat>
          <c:val>
            <c:numRef>
              <c:f>Hoja1!$T$6:$T$10</c:f>
              <c:numCache>
                <c:formatCode>0.000</c:formatCode>
                <c:ptCount val="5"/>
                <c:pt idx="0">
                  <c:v>0.64770271764967458</c:v>
                </c:pt>
                <c:pt idx="1">
                  <c:v>0.62320834167648642</c:v>
                </c:pt>
                <c:pt idx="2">
                  <c:v>0.22149164475813382</c:v>
                </c:pt>
                <c:pt idx="3">
                  <c:v>0.43462762661118937</c:v>
                </c:pt>
                <c:pt idx="4">
                  <c:v>0.73040098991039404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45076064"/>
        <c:axId val="-545070624"/>
      </c:radarChart>
      <c:catAx>
        <c:axId val="-5450760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45070624"/>
        <c:crosses val="autoZero"/>
        <c:auto val="1"/>
        <c:lblAlgn val="ctr"/>
        <c:lblOffset val="100"/>
        <c:noMultiLvlLbl val="0"/>
      </c:catAx>
      <c:valAx>
        <c:axId val="-545070624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4507606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Hoja1!$P$6:$P$8</c:f>
              <c:strCache>
                <c:ptCount val="3"/>
                <c:pt idx="0">
                  <c:v>Producción primaria</c:v>
                </c:pt>
                <c:pt idx="1">
                  <c:v>Producción pesquera</c:v>
                </c:pt>
                <c:pt idx="2">
                  <c:v>Habitats</c:v>
                </c:pt>
              </c:strCache>
            </c:strRef>
          </c:cat>
          <c:val>
            <c:numRef>
              <c:f>Hoja1!$Q$6:$Q$8</c:f>
              <c:numCache>
                <c:formatCode>0.000</c:formatCode>
                <c:ptCount val="3"/>
                <c:pt idx="0">
                  <c:v>0.68089186707348393</c:v>
                </c:pt>
                <c:pt idx="1">
                  <c:v>0.53209324764397548</c:v>
                </c:pt>
                <c:pt idx="2" formatCode="General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85273872"/>
        <c:axId val="-591049248"/>
      </c:radarChart>
      <c:catAx>
        <c:axId val="-7852738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91049248"/>
        <c:crosses val="autoZero"/>
        <c:auto val="1"/>
        <c:lblAlgn val="ctr"/>
        <c:lblOffset val="100"/>
        <c:noMultiLvlLbl val="0"/>
      </c:catAx>
      <c:valAx>
        <c:axId val="-591049248"/>
        <c:scaling>
          <c:orientation val="minMax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785273872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Hoja1!$N$12:$N$18</c:f>
              <c:strCache>
                <c:ptCount val="7"/>
                <c:pt idx="0">
                  <c:v>Temperatura superficial del mar</c:v>
                </c:pt>
                <c:pt idx="1">
                  <c:v>Salinidad superficial del mar</c:v>
                </c:pt>
                <c:pt idx="2">
                  <c:v>Oxigeno superficial del mar</c:v>
                </c:pt>
                <c:pt idx="3">
                  <c:v>Demanda bioquímica de óxigeno</c:v>
                </c:pt>
                <c:pt idx="4">
                  <c:v>Sólidos suspendidos totales</c:v>
                </c:pt>
                <c:pt idx="5">
                  <c:v>Coliformes termotolerantes</c:v>
                </c:pt>
                <c:pt idx="6">
                  <c:v>Concentración de plomo</c:v>
                </c:pt>
              </c:strCache>
            </c:strRef>
          </c:cat>
          <c:val>
            <c:numRef>
              <c:f>Hoja1!$O$12:$O$18</c:f>
              <c:numCache>
                <c:formatCode>0.000</c:formatCode>
                <c:ptCount val="7"/>
                <c:pt idx="0">
                  <c:v>0.83720930232558155</c:v>
                </c:pt>
                <c:pt idx="1">
                  <c:v>0.75</c:v>
                </c:pt>
                <c:pt idx="2">
                  <c:v>0.52830188679245282</c:v>
                </c:pt>
                <c:pt idx="3">
                  <c:v>0.85230769230769232</c:v>
                </c:pt>
                <c:pt idx="4">
                  <c:v>0.33133717404487567</c:v>
                </c:pt>
                <c:pt idx="5">
                  <c:v>0.93814432989690721</c:v>
                </c:pt>
                <c:pt idx="6">
                  <c:v>0.48148148148148145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1061216"/>
        <c:axId val="-591063392"/>
      </c:radarChart>
      <c:catAx>
        <c:axId val="-5910612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91063392"/>
        <c:crosses val="autoZero"/>
        <c:auto val="1"/>
        <c:lblAlgn val="ctr"/>
        <c:lblOffset val="100"/>
        <c:noMultiLvlLbl val="0"/>
      </c:catAx>
      <c:valAx>
        <c:axId val="-591063392"/>
        <c:scaling>
          <c:orientation val="minMax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91061216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57772806074517"/>
          <c:y val="0.10611419474205068"/>
          <c:w val="0.57132424867555764"/>
          <c:h val="0.84605940650861267"/>
        </c:manualLayout>
      </c:layout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Hoja1!$P$12:$P$14</c:f>
              <c:strCache>
                <c:ptCount val="3"/>
                <c:pt idx="0">
                  <c:v>Parametros Fisico quimicos</c:v>
                </c:pt>
                <c:pt idx="1">
                  <c:v>Parametro Microbiologico</c:v>
                </c:pt>
                <c:pt idx="2">
                  <c:v>Parametros inorganicos</c:v>
                </c:pt>
              </c:strCache>
            </c:strRef>
          </c:cat>
          <c:val>
            <c:numRef>
              <c:f>Hoja1!$Q$12:$Q$14</c:f>
              <c:numCache>
                <c:formatCode>0.000</c:formatCode>
                <c:ptCount val="3"/>
                <c:pt idx="0">
                  <c:v>0.62277161299033268</c:v>
                </c:pt>
                <c:pt idx="1">
                  <c:v>0.93814432989690721</c:v>
                </c:pt>
                <c:pt idx="2">
                  <c:v>0.65997938004486922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1059040"/>
        <c:axId val="-591061760"/>
      </c:radarChart>
      <c:catAx>
        <c:axId val="-5910590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91061760"/>
        <c:crosses val="autoZero"/>
        <c:auto val="1"/>
        <c:lblAlgn val="ctr"/>
        <c:lblOffset val="100"/>
        <c:noMultiLvlLbl val="0"/>
      </c:catAx>
      <c:valAx>
        <c:axId val="-591061760"/>
        <c:scaling>
          <c:orientation val="minMax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9105904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Hoja1!$N$20:$N$23</c:f>
              <c:strCache>
                <c:ptCount val="4"/>
                <c:pt idx="0">
                  <c:v>Numero de especies comerciales</c:v>
                </c:pt>
                <c:pt idx="1">
                  <c:v>Nivel trofico de especies</c:v>
                </c:pt>
                <c:pt idx="2">
                  <c:v>Deembarque de peces</c:v>
                </c:pt>
                <c:pt idx="3">
                  <c:v>Numero de areas de pesca</c:v>
                </c:pt>
              </c:strCache>
            </c:strRef>
          </c:cat>
          <c:val>
            <c:numRef>
              <c:f>Hoja1!$O$20:$O$23</c:f>
              <c:numCache>
                <c:formatCode>0.000</c:formatCode>
                <c:ptCount val="4"/>
                <c:pt idx="0">
                  <c:v>0.55555555555555558</c:v>
                </c:pt>
                <c:pt idx="1">
                  <c:v>0.1384615384615383</c:v>
                </c:pt>
                <c:pt idx="2">
                  <c:v>2.9794277606999292E-2</c:v>
                </c:pt>
                <c:pt idx="3">
                  <c:v>0.37209302325581395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1054688"/>
        <c:axId val="-591048704"/>
      </c:radarChart>
      <c:catAx>
        <c:axId val="-5910546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91048704"/>
        <c:crosses val="autoZero"/>
        <c:auto val="1"/>
        <c:lblAlgn val="ctr"/>
        <c:lblOffset val="100"/>
        <c:noMultiLvlLbl val="0"/>
      </c:catAx>
      <c:valAx>
        <c:axId val="-591048704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91054688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57772806074517"/>
          <c:y val="0.10611419474205068"/>
          <c:w val="0.57132424867555764"/>
          <c:h val="0.84605940650861267"/>
        </c:manualLayout>
      </c:layout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Hoja1!$P$20:$P$22</c:f>
              <c:strCache>
                <c:ptCount val="2"/>
                <c:pt idx="0">
                  <c:v>Diversidad de especies</c:v>
                </c:pt>
                <c:pt idx="1">
                  <c:v>Indicadores de produccion pesquera</c:v>
                </c:pt>
              </c:strCache>
            </c:strRef>
          </c:cat>
          <c:val>
            <c:numRef>
              <c:f>Hoja1!$Q$20:$Q$22</c:f>
              <c:numCache>
                <c:formatCode>0.000</c:formatCode>
                <c:ptCount val="3"/>
                <c:pt idx="0">
                  <c:v>0.13184484962497026</c:v>
                </c:pt>
                <c:pt idx="1">
                  <c:v>0.37209302325581395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1054144"/>
        <c:axId val="-591049792"/>
      </c:radarChart>
      <c:catAx>
        <c:axId val="-5910541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91049792"/>
        <c:crosses val="autoZero"/>
        <c:auto val="1"/>
        <c:lblAlgn val="ctr"/>
        <c:lblOffset val="100"/>
        <c:noMultiLvlLbl val="0"/>
      </c:catAx>
      <c:valAx>
        <c:axId val="-591049792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9105414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Hoja1!$N$25:$N$31</c:f>
              <c:strCache>
                <c:ptCount val="7"/>
                <c:pt idx="0">
                  <c:v>Rendición de cuentas</c:v>
                </c:pt>
                <c:pt idx="1">
                  <c:v>Capacidad para introduccion de reformas</c:v>
                </c:pt>
                <c:pt idx="2">
                  <c:v>Actividad de ONGs y OSBs en procesos de debtaes</c:v>
                </c:pt>
                <c:pt idx="3">
                  <c:v>Procedimientos y mecanismos para confilctos</c:v>
                </c:pt>
                <c:pt idx="4">
                  <c:v>Confianza en gobierno e instituciones de vigilancia</c:v>
                </c:pt>
                <c:pt idx="5">
                  <c:v>Participación e informacion de stakeholders</c:v>
                </c:pt>
                <c:pt idx="6">
                  <c:v>Investigaciones sobre estrategia</c:v>
                </c:pt>
              </c:strCache>
            </c:strRef>
          </c:cat>
          <c:val>
            <c:numRef>
              <c:f>Hoja1!$O$25:$O$31</c:f>
              <c:numCache>
                <c:formatCode>0.000</c:formatCode>
                <c:ptCount val="7"/>
                <c:pt idx="0">
                  <c:v>0.25</c:v>
                </c:pt>
                <c:pt idx="1">
                  <c:v>0.25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1051968"/>
        <c:axId val="-591059584"/>
      </c:radarChart>
      <c:catAx>
        <c:axId val="-5910519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91059584"/>
        <c:crosses val="autoZero"/>
        <c:auto val="1"/>
        <c:lblAlgn val="ctr"/>
        <c:lblOffset val="100"/>
        <c:noMultiLvlLbl val="0"/>
      </c:catAx>
      <c:valAx>
        <c:axId val="-591059584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91051968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Hoja1!$N$33:$N$40</c:f>
              <c:strCache>
                <c:ptCount val="8"/>
                <c:pt idx="0">
                  <c:v>Indicadro de espranza de vida al nacer</c:v>
                </c:pt>
                <c:pt idx="1">
                  <c:v>Indicador de alfabetismo adulto</c:v>
                </c:pt>
                <c:pt idx="2">
                  <c:v>Indicador de escolaridad completa</c:v>
                </c:pt>
                <c:pt idx="3">
                  <c:v>Indicador de ingreso familiar percapita</c:v>
                </c:pt>
                <c:pt idx="4">
                  <c:v>Indicador de producto bruto interno</c:v>
                </c:pt>
                <c:pt idx="5">
                  <c:v>Indicador de nivel de empleo</c:v>
                </c:pt>
                <c:pt idx="6">
                  <c:v>Indicador de costo de vida</c:v>
                </c:pt>
                <c:pt idx="7">
                  <c:v>Indice de desempeño ambiental</c:v>
                </c:pt>
              </c:strCache>
            </c:strRef>
          </c:cat>
          <c:val>
            <c:numRef>
              <c:f>Hoja1!$O$33:$O$40</c:f>
              <c:numCache>
                <c:formatCode>0.000</c:formatCode>
                <c:ptCount val="8"/>
                <c:pt idx="0">
                  <c:v>0.94285714285714206</c:v>
                </c:pt>
                <c:pt idx="1">
                  <c:v>0.97333333333333616</c:v>
                </c:pt>
                <c:pt idx="2">
                  <c:v>0.83333333333334125</c:v>
                </c:pt>
                <c:pt idx="3">
                  <c:v>0.94072361185527764</c:v>
                </c:pt>
                <c:pt idx="4">
                  <c:v>0.95680043334988496</c:v>
                </c:pt>
                <c:pt idx="5">
                  <c:v>0.80982905982905995</c:v>
                </c:pt>
                <c:pt idx="6">
                  <c:v>0.6</c:v>
                </c:pt>
                <c:pt idx="7">
                  <c:v>0.54615384615384588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1056320"/>
        <c:axId val="-591057408"/>
      </c:radarChart>
      <c:catAx>
        <c:axId val="-5910563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91057408"/>
        <c:crosses val="autoZero"/>
        <c:auto val="1"/>
        <c:lblAlgn val="ctr"/>
        <c:lblOffset val="100"/>
        <c:noMultiLvlLbl val="0"/>
      </c:catAx>
      <c:valAx>
        <c:axId val="-591057408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9105632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57772806074517"/>
          <c:y val="0.10611419474205068"/>
          <c:w val="0.57132424867555764"/>
          <c:h val="0.84605940650861267"/>
        </c:manualLayout>
      </c:layout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Hoja1!$P$33:$P$35</c:f>
              <c:strCache>
                <c:ptCount val="3"/>
                <c:pt idx="0">
                  <c:v>Desarrollo humano</c:v>
                </c:pt>
                <c:pt idx="1">
                  <c:v>Nivel de vida</c:v>
                </c:pt>
                <c:pt idx="2">
                  <c:v>Desempeño ambiental</c:v>
                </c:pt>
              </c:strCache>
            </c:strRef>
          </c:cat>
          <c:val>
            <c:numRef>
              <c:f>Hoja1!$Q$33:$Q$35</c:f>
              <c:numCache>
                <c:formatCode>0.000</c:formatCode>
                <c:ptCount val="3"/>
                <c:pt idx="0">
                  <c:v>0.92097337005832614</c:v>
                </c:pt>
                <c:pt idx="1">
                  <c:v>0.77467936912580548</c:v>
                </c:pt>
                <c:pt idx="2">
                  <c:v>0.54615384615384588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91053600"/>
        <c:axId val="-591055232"/>
      </c:radarChart>
      <c:catAx>
        <c:axId val="-5910536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91055232"/>
        <c:crosses val="autoZero"/>
        <c:auto val="1"/>
        <c:lblAlgn val="ctr"/>
        <c:lblOffset val="100"/>
        <c:noMultiLvlLbl val="0"/>
      </c:catAx>
      <c:valAx>
        <c:axId val="-591055232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9105360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590550</xdr:colOff>
      <xdr:row>4</xdr:row>
      <xdr:rowOff>57150</xdr:rowOff>
    </xdr:from>
    <xdr:to>
      <xdr:col>27</xdr:col>
      <xdr:colOff>419100</xdr:colOff>
      <xdr:row>22</xdr:row>
      <xdr:rowOff>114300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409575</xdr:colOff>
      <xdr:row>4</xdr:row>
      <xdr:rowOff>47625</xdr:rowOff>
    </xdr:from>
    <xdr:to>
      <xdr:col>34</xdr:col>
      <xdr:colOff>238125</xdr:colOff>
      <xdr:row>22</xdr:row>
      <xdr:rowOff>104775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20</xdr:col>
      <xdr:colOff>714375</xdr:colOff>
      <xdr:row>4</xdr:row>
      <xdr:rowOff>142875</xdr:rowOff>
    </xdr:from>
    <xdr:ext cx="1182118" cy="264560"/>
    <xdr:sp macro="" textlink="">
      <xdr:nvSpPr>
        <xdr:cNvPr id="7" name="6 CuadroTexto"/>
        <xdr:cNvSpPr txBox="1"/>
      </xdr:nvSpPr>
      <xdr:spPr>
        <a:xfrm>
          <a:off x="20964525" y="904875"/>
          <a:ext cx="118211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PRODUCTIVIDAD</a:t>
          </a:r>
        </a:p>
      </xdr:txBody>
    </xdr:sp>
    <xdr:clientData/>
  </xdr:oneCellAnchor>
  <xdr:twoCellAnchor>
    <xdr:from>
      <xdr:col>20</xdr:col>
      <xdr:colOff>600075</xdr:colOff>
      <xdr:row>22</xdr:row>
      <xdr:rowOff>123825</xdr:rowOff>
    </xdr:from>
    <xdr:to>
      <xdr:col>27</xdr:col>
      <xdr:colOff>428625</xdr:colOff>
      <xdr:row>40</xdr:row>
      <xdr:rowOff>180975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419100</xdr:colOff>
      <xdr:row>22</xdr:row>
      <xdr:rowOff>123825</xdr:rowOff>
    </xdr:from>
    <xdr:to>
      <xdr:col>34</xdr:col>
      <xdr:colOff>247650</xdr:colOff>
      <xdr:row>40</xdr:row>
      <xdr:rowOff>180975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600075</xdr:colOff>
      <xdr:row>40</xdr:row>
      <xdr:rowOff>171450</xdr:rowOff>
    </xdr:from>
    <xdr:to>
      <xdr:col>27</xdr:col>
      <xdr:colOff>428625</xdr:colOff>
      <xdr:row>59</xdr:row>
      <xdr:rowOff>38100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419100</xdr:colOff>
      <xdr:row>40</xdr:row>
      <xdr:rowOff>171450</xdr:rowOff>
    </xdr:from>
    <xdr:to>
      <xdr:col>34</xdr:col>
      <xdr:colOff>247650</xdr:colOff>
      <xdr:row>59</xdr:row>
      <xdr:rowOff>38100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609600</xdr:colOff>
      <xdr:row>59</xdr:row>
      <xdr:rowOff>28575</xdr:rowOff>
    </xdr:from>
    <xdr:to>
      <xdr:col>27</xdr:col>
      <xdr:colOff>438150</xdr:colOff>
      <xdr:row>77</xdr:row>
      <xdr:rowOff>85725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619125</xdr:colOff>
      <xdr:row>77</xdr:row>
      <xdr:rowOff>95250</xdr:rowOff>
    </xdr:from>
    <xdr:to>
      <xdr:col>27</xdr:col>
      <xdr:colOff>447675</xdr:colOff>
      <xdr:row>95</xdr:row>
      <xdr:rowOff>152400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438150</xdr:colOff>
      <xdr:row>77</xdr:row>
      <xdr:rowOff>95250</xdr:rowOff>
    </xdr:from>
    <xdr:to>
      <xdr:col>34</xdr:col>
      <xdr:colOff>266700</xdr:colOff>
      <xdr:row>95</xdr:row>
      <xdr:rowOff>152400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638175</xdr:colOff>
      <xdr:row>95</xdr:row>
      <xdr:rowOff>152400</xdr:rowOff>
    </xdr:from>
    <xdr:to>
      <xdr:col>27</xdr:col>
      <xdr:colOff>466725</xdr:colOff>
      <xdr:row>114</xdr:row>
      <xdr:rowOff>19050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0.00984</cdr:x>
      <cdr:y>0.01457</cdr:y>
    </cdr:from>
    <cdr:to>
      <cdr:x>0.32283</cdr:x>
      <cdr:y>0.09046</cdr:y>
    </cdr:to>
    <cdr:sp macro="" textlink="">
      <cdr:nvSpPr>
        <cdr:cNvPr id="3" name="6 CuadroTexto"/>
        <cdr:cNvSpPr txBox="1"/>
      </cdr:nvSpPr>
      <cdr:spPr>
        <a:xfrm xmlns:a="http://schemas.openxmlformats.org/drawingml/2006/main">
          <a:off x="50800" y="50800"/>
          <a:ext cx="1615827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SALUD DEL ECOSISTEMA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0.00984</cdr:x>
      <cdr:y>0.01457</cdr:y>
    </cdr:from>
    <cdr:to>
      <cdr:x>0.32279</cdr:x>
      <cdr:y>0.09046</cdr:y>
    </cdr:to>
    <cdr:sp macro="" textlink="">
      <cdr:nvSpPr>
        <cdr:cNvPr id="3" name="6 CuadroTexto"/>
        <cdr:cNvSpPr txBox="1"/>
      </cdr:nvSpPr>
      <cdr:spPr>
        <a:xfrm xmlns:a="http://schemas.openxmlformats.org/drawingml/2006/main">
          <a:off x="50799" y="50793"/>
          <a:ext cx="161563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RECURSOS Y PESQUERIA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0.00984</cdr:x>
      <cdr:y>0.01457</cdr:y>
    </cdr:from>
    <cdr:to>
      <cdr:x>0.20771</cdr:x>
      <cdr:y>0.09046</cdr:y>
    </cdr:to>
    <cdr:sp macro="" textlink="">
      <cdr:nvSpPr>
        <cdr:cNvPr id="3" name="6 CuadroTexto"/>
        <cdr:cNvSpPr txBox="1"/>
      </cdr:nvSpPr>
      <cdr:spPr>
        <a:xfrm xmlns:a="http://schemas.openxmlformats.org/drawingml/2006/main">
          <a:off x="50799" y="50793"/>
          <a:ext cx="1021498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GOBERNANZA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0.00984</cdr:x>
      <cdr:y>0.01457</cdr:y>
    </cdr:from>
    <cdr:to>
      <cdr:x>0.28318</cdr:x>
      <cdr:y>0.09046</cdr:y>
    </cdr:to>
    <cdr:sp macro="" textlink="">
      <cdr:nvSpPr>
        <cdr:cNvPr id="3" name="6 CuadroTexto"/>
        <cdr:cNvSpPr txBox="1"/>
      </cdr:nvSpPr>
      <cdr:spPr>
        <a:xfrm xmlns:a="http://schemas.openxmlformats.org/drawingml/2006/main">
          <a:off x="50799" y="50793"/>
          <a:ext cx="1411156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SOCIO ECONOMICOS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0.00984</cdr:x>
      <cdr:y>0.01457</cdr:y>
    </cdr:from>
    <cdr:to>
      <cdr:x>0.17693</cdr:x>
      <cdr:y>0.09495</cdr:y>
    </cdr:to>
    <cdr:sp macro="" textlink="">
      <cdr:nvSpPr>
        <cdr:cNvPr id="3" name="6 CuadroTexto"/>
        <cdr:cNvSpPr txBox="1"/>
      </cdr:nvSpPr>
      <cdr:spPr>
        <a:xfrm xmlns:a="http://schemas.openxmlformats.org/drawingml/2006/main">
          <a:off x="50799" y="50793"/>
          <a:ext cx="862608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200" b="1"/>
            <a:t>MODULOS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47"/>
  <sheetViews>
    <sheetView tabSelected="1" zoomScale="55" zoomScaleNormal="55" workbookViewId="0">
      <selection activeCell="L28" sqref="A4:L46"/>
    </sheetView>
  </sheetViews>
  <sheetFormatPr baseColWidth="10" defaultRowHeight="15" x14ac:dyDescent="0.25"/>
  <cols>
    <col min="1" max="1" width="18.85546875" customWidth="1"/>
    <col min="2" max="2" width="15.85546875" customWidth="1"/>
    <col min="3" max="3" width="33.5703125" bestFit="1" customWidth="1"/>
    <col min="4" max="4" width="34.85546875" customWidth="1"/>
    <col min="5" max="5" width="7.42578125" bestFit="1" customWidth="1"/>
    <col min="6" max="6" width="7" bestFit="1" customWidth="1"/>
    <col min="7" max="7" width="9.85546875" customWidth="1"/>
    <col min="8" max="8" width="8" bestFit="1" customWidth="1"/>
    <col min="9" max="9" width="12.7109375" style="21" bestFit="1" customWidth="1"/>
    <col min="10" max="10" width="23.5703125" style="21" customWidth="1"/>
    <col min="12" max="12" width="14.42578125" customWidth="1"/>
    <col min="14" max="14" width="30.28515625" bestFit="1" customWidth="1"/>
    <col min="15" max="15" width="5.5703125" bestFit="1" customWidth="1"/>
    <col min="16" max="16" width="19.7109375" bestFit="1" customWidth="1"/>
    <col min="17" max="17" width="6" bestFit="1" customWidth="1"/>
    <col min="18" max="18" width="6" customWidth="1"/>
    <col min="19" max="19" width="40.7109375" bestFit="1" customWidth="1"/>
    <col min="20" max="20" width="6.5703125" bestFit="1" customWidth="1"/>
  </cols>
  <sheetData>
    <row r="2" spans="1:20" x14ac:dyDescent="0.25">
      <c r="B2" s="80" t="s">
        <v>72</v>
      </c>
      <c r="C2" s="80"/>
      <c r="D2" s="1"/>
      <c r="E2" s="1"/>
      <c r="F2" s="1"/>
      <c r="G2" s="1"/>
      <c r="H2" s="1"/>
      <c r="I2" s="17"/>
      <c r="J2" s="17"/>
      <c r="K2" s="1"/>
    </row>
    <row r="3" spans="1:20" x14ac:dyDescent="0.25">
      <c r="B3" s="1"/>
      <c r="C3" s="1"/>
      <c r="D3" s="1"/>
      <c r="E3" s="1"/>
      <c r="F3" s="1"/>
      <c r="G3" s="1"/>
      <c r="H3" s="1"/>
      <c r="I3" s="49" t="e">
        <f>(F3-H3)/(F3-G3)</f>
        <v>#DIV/0!</v>
      </c>
      <c r="J3" s="17"/>
      <c r="K3" s="1"/>
    </row>
    <row r="4" spans="1:20" x14ac:dyDescent="0.25">
      <c r="B4" s="2"/>
      <c r="C4" s="3" t="s">
        <v>0</v>
      </c>
      <c r="D4" s="3" t="s">
        <v>1</v>
      </c>
      <c r="E4" s="4" t="s">
        <v>2</v>
      </c>
      <c r="F4" s="5" t="s">
        <v>3</v>
      </c>
      <c r="G4" s="5" t="s">
        <v>4</v>
      </c>
      <c r="H4" s="5" t="s">
        <v>5</v>
      </c>
      <c r="I4" s="18" t="s">
        <v>6</v>
      </c>
      <c r="J4" s="18" t="s">
        <v>7</v>
      </c>
      <c r="K4" s="4" t="s">
        <v>8</v>
      </c>
      <c r="L4" s="4" t="s">
        <v>71</v>
      </c>
    </row>
    <row r="5" spans="1:20" ht="15" customHeight="1" x14ac:dyDescent="0.25">
      <c r="A5" s="68" t="s">
        <v>69</v>
      </c>
      <c r="B5" s="81" t="s">
        <v>9</v>
      </c>
      <c r="C5" s="22" t="s">
        <v>10</v>
      </c>
      <c r="D5" s="22" t="s">
        <v>11</v>
      </c>
      <c r="E5" s="30"/>
      <c r="F5" s="22">
        <v>8768.2000000000007</v>
      </c>
      <c r="G5" s="22">
        <v>1174.5</v>
      </c>
      <c r="H5" s="22">
        <v>4891.8999999999996</v>
      </c>
      <c r="I5" s="55">
        <f>(H5-G5)/(F5-G5)</f>
        <v>0.4895373796699895</v>
      </c>
      <c r="J5" s="31"/>
      <c r="K5" s="82">
        <f>(PRODUCT(J6,J7,J10))^(1/3)</f>
        <v>0.64770271764967458</v>
      </c>
      <c r="L5" s="67">
        <f>(PRODUCT(K5:K26))^(1/3)</f>
        <v>0.44715227196599833</v>
      </c>
    </row>
    <row r="6" spans="1:20" x14ac:dyDescent="0.25">
      <c r="A6" s="68"/>
      <c r="B6" s="81"/>
      <c r="C6" s="23"/>
      <c r="D6" s="22" t="s">
        <v>12</v>
      </c>
      <c r="E6" s="30"/>
      <c r="F6" s="22">
        <v>4.7809999999999997</v>
      </c>
      <c r="G6" s="22">
        <v>0.23</v>
      </c>
      <c r="H6" s="22">
        <v>4.54</v>
      </c>
      <c r="I6" s="32">
        <f t="shared" ref="I6:I10" si="0">(H6-G6)/(F6-G6)</f>
        <v>0.94704460558119097</v>
      </c>
      <c r="J6" s="32">
        <f>(PRODUCT(I5,I6))^(1/2)</f>
        <v>0.68089186707348393</v>
      </c>
      <c r="K6" s="82"/>
      <c r="L6" s="67"/>
      <c r="N6" s="41" t="str">
        <f>+D6</f>
        <v>Clorofila a</v>
      </c>
      <c r="O6" s="40">
        <f>+I6</f>
        <v>0.94704460558119097</v>
      </c>
      <c r="P6" s="41" t="str">
        <f>+C5</f>
        <v>Producción primaria</v>
      </c>
      <c r="Q6" s="40">
        <f>+J6</f>
        <v>0.68089186707348393</v>
      </c>
      <c r="R6" s="40"/>
      <c r="S6" s="50" t="str">
        <f>+B5</f>
        <v>Productividad</v>
      </c>
      <c r="T6" s="40">
        <f>+K5</f>
        <v>0.64770271764967458</v>
      </c>
    </row>
    <row r="7" spans="1:20" x14ac:dyDescent="0.25">
      <c r="A7" s="68"/>
      <c r="B7" s="81"/>
      <c r="C7" s="9" t="s">
        <v>13</v>
      </c>
      <c r="D7" s="9" t="s">
        <v>14</v>
      </c>
      <c r="E7" s="28"/>
      <c r="F7" s="9">
        <v>111.09</v>
      </c>
      <c r="G7" s="9">
        <v>29.98</v>
      </c>
      <c r="H7" s="9">
        <v>77.150000000000006</v>
      </c>
      <c r="I7" s="29">
        <f t="shared" si="0"/>
        <v>0.58155591172481813</v>
      </c>
      <c r="J7" s="72">
        <f>(PRODUCT(I7,I8,I9))^(1/3)</f>
        <v>0.53209324764397548</v>
      </c>
      <c r="K7" s="82"/>
      <c r="L7" s="67"/>
      <c r="N7" s="42" t="str">
        <f>+D7</f>
        <v>Desembarques peces</v>
      </c>
      <c r="O7" s="40">
        <f>+I7</f>
        <v>0.58155591172481813</v>
      </c>
      <c r="P7" s="42" t="str">
        <f>+C7</f>
        <v>Producción pesquera</v>
      </c>
      <c r="Q7" s="40">
        <f>+J7</f>
        <v>0.53209324764397548</v>
      </c>
      <c r="R7" s="40"/>
      <c r="S7" s="50" t="str">
        <f>+B12</f>
        <v>Salud del ecosistema</v>
      </c>
      <c r="T7" s="40">
        <f>+K12</f>
        <v>0.62320834167648642</v>
      </c>
    </row>
    <row r="8" spans="1:20" x14ac:dyDescent="0.25">
      <c r="A8" s="68"/>
      <c r="B8" s="81"/>
      <c r="C8" s="9"/>
      <c r="D8" s="9" t="s">
        <v>15</v>
      </c>
      <c r="E8" s="28"/>
      <c r="F8" s="9">
        <v>165.94</v>
      </c>
      <c r="G8" s="9">
        <v>31.222999999999999</v>
      </c>
      <c r="H8" s="9">
        <v>125.01</v>
      </c>
      <c r="I8" s="61">
        <f t="shared" si="0"/>
        <v>0.69617791370057247</v>
      </c>
      <c r="J8" s="83"/>
      <c r="K8" s="82"/>
      <c r="L8" s="67"/>
      <c r="N8" s="42" t="str">
        <f>+D8</f>
        <v>Desembarques invertebrados</v>
      </c>
      <c r="O8" s="40">
        <f>+I8</f>
        <v>0.69617791370057247</v>
      </c>
      <c r="P8" s="44" t="str">
        <f>+C10</f>
        <v>Habitats</v>
      </c>
      <c r="Q8">
        <f>+J10</f>
        <v>0.75</v>
      </c>
      <c r="S8" s="50" t="str">
        <f>+B22</f>
        <v>Recursos y Pesquerías</v>
      </c>
      <c r="T8" s="40">
        <f>+K22</f>
        <v>0.22149164475813382</v>
      </c>
    </row>
    <row r="9" spans="1:20" x14ac:dyDescent="0.25">
      <c r="A9" s="68"/>
      <c r="B9" s="81"/>
      <c r="C9" s="9"/>
      <c r="D9" s="9" t="s">
        <v>16</v>
      </c>
      <c r="E9" s="28"/>
      <c r="F9" s="2">
        <v>126</v>
      </c>
      <c r="G9" s="2">
        <v>40</v>
      </c>
      <c r="H9" s="2">
        <v>72</v>
      </c>
      <c r="I9" s="29">
        <f t="shared" si="0"/>
        <v>0.37209302325581395</v>
      </c>
      <c r="J9" s="83"/>
      <c r="K9" s="82"/>
      <c r="L9" s="67"/>
      <c r="N9" s="42" t="str">
        <f>+D9</f>
        <v>Areas de Pesca</v>
      </c>
      <c r="O9" s="40">
        <f>+I9</f>
        <v>0.37209302325581395</v>
      </c>
      <c r="S9" s="43" t="str">
        <f>+B28</f>
        <v>Gobernanza</v>
      </c>
      <c r="T9" s="40">
        <f>+K28</f>
        <v>0.43462762661118937</v>
      </c>
    </row>
    <row r="10" spans="1:20" x14ac:dyDescent="0.25">
      <c r="A10" s="68"/>
      <c r="B10" s="81"/>
      <c r="C10" s="22" t="s">
        <v>17</v>
      </c>
      <c r="D10" s="22" t="s">
        <v>18</v>
      </c>
      <c r="E10" s="30"/>
      <c r="F10" s="22">
        <v>9</v>
      </c>
      <c r="G10" s="22">
        <v>1</v>
      </c>
      <c r="H10" s="22">
        <v>7</v>
      </c>
      <c r="I10" s="31">
        <f t="shared" si="0"/>
        <v>0.75</v>
      </c>
      <c r="J10" s="31">
        <f>+I10</f>
        <v>0.75</v>
      </c>
      <c r="K10" s="82"/>
      <c r="L10" s="67"/>
      <c r="N10" s="44" t="str">
        <f>+D10</f>
        <v>Biotopos</v>
      </c>
      <c r="O10" s="40">
        <f>+I10</f>
        <v>0.75</v>
      </c>
      <c r="S10" s="43" t="str">
        <f>+B36</f>
        <v>Socio - Economía</v>
      </c>
      <c r="T10" s="40">
        <f>+K36</f>
        <v>0.73040098991039404</v>
      </c>
    </row>
    <row r="11" spans="1:20" ht="18.75" x14ac:dyDescent="0.3">
      <c r="A11" s="69"/>
      <c r="B11" s="9"/>
      <c r="C11" s="10"/>
      <c r="D11" s="10"/>
      <c r="E11" s="11"/>
      <c r="F11" s="10"/>
      <c r="G11" s="10"/>
      <c r="H11" s="10"/>
      <c r="I11" s="19"/>
      <c r="J11" s="19"/>
      <c r="K11" s="51"/>
      <c r="L11" s="67"/>
    </row>
    <row r="12" spans="1:20" x14ac:dyDescent="0.25">
      <c r="A12" s="69"/>
      <c r="B12" s="75" t="s">
        <v>19</v>
      </c>
      <c r="C12" s="24"/>
      <c r="D12" s="24" t="s">
        <v>20</v>
      </c>
      <c r="E12" s="25"/>
      <c r="F12" s="26">
        <v>18.8</v>
      </c>
      <c r="G12" s="26">
        <v>14.5</v>
      </c>
      <c r="H12" s="26">
        <v>18.100000000000001</v>
      </c>
      <c r="I12" s="34">
        <f t="shared" ref="I12:I14" si="1">(H12-G12)/(F12-G12)</f>
        <v>0.83720930232558155</v>
      </c>
      <c r="J12" s="70">
        <f>(PRODUCT(I12,I13,I14,I15,I16))^(1/5)</f>
        <v>0.62277161299033268</v>
      </c>
      <c r="K12" s="76">
        <f>(PRODUCT(J12:J20))^(1/3)</f>
        <v>0.62320834167648642</v>
      </c>
      <c r="L12" s="67"/>
      <c r="N12" s="41" t="str">
        <f>+D12</f>
        <v>Temperatura superficial del mar</v>
      </c>
      <c r="O12" s="40">
        <f>+I12</f>
        <v>0.83720930232558155</v>
      </c>
      <c r="P12" s="41" t="str">
        <f>+C14</f>
        <v>Parametros Fisico quimicos</v>
      </c>
      <c r="Q12" s="40">
        <f>+J12</f>
        <v>0.62277161299033268</v>
      </c>
    </row>
    <row r="13" spans="1:20" x14ac:dyDescent="0.25">
      <c r="A13" s="69"/>
      <c r="B13" s="75"/>
      <c r="C13" s="24"/>
      <c r="D13" s="24" t="s">
        <v>21</v>
      </c>
      <c r="E13" s="25"/>
      <c r="F13" s="57">
        <v>35.200000000000003</v>
      </c>
      <c r="G13" s="57">
        <v>34.799999999999997</v>
      </c>
      <c r="H13" s="57">
        <v>35.1</v>
      </c>
      <c r="I13" s="58">
        <f t="shared" si="1"/>
        <v>0.75</v>
      </c>
      <c r="J13" s="71"/>
      <c r="K13" s="76"/>
      <c r="L13" s="67"/>
      <c r="N13" s="41" t="str">
        <f t="shared" ref="N13:N18" si="2">+D13</f>
        <v>Salinidad superficial del mar</v>
      </c>
      <c r="O13" s="40">
        <f t="shared" ref="O13:O19" si="3">+I13</f>
        <v>0.75</v>
      </c>
      <c r="P13" s="42" t="str">
        <f>+C17</f>
        <v>Parametro Microbiologico</v>
      </c>
      <c r="Q13" s="40">
        <f>+J17</f>
        <v>0.93814432989690721</v>
      </c>
    </row>
    <row r="14" spans="1:20" x14ac:dyDescent="0.25">
      <c r="A14" s="69"/>
      <c r="B14" s="75"/>
      <c r="C14" s="24" t="s">
        <v>22</v>
      </c>
      <c r="D14" s="24" t="s">
        <v>23</v>
      </c>
      <c r="E14" s="25"/>
      <c r="F14" s="57">
        <v>8</v>
      </c>
      <c r="G14" s="57">
        <v>2.7</v>
      </c>
      <c r="H14" s="57">
        <v>5.5</v>
      </c>
      <c r="I14" s="58">
        <f t="shared" si="1"/>
        <v>0.52830188679245282</v>
      </c>
      <c r="J14" s="71"/>
      <c r="K14" s="76"/>
      <c r="L14" s="67"/>
      <c r="N14" s="41" t="str">
        <f t="shared" si="2"/>
        <v>Oxigeno superficial del mar</v>
      </c>
      <c r="O14" s="40">
        <f t="shared" si="3"/>
        <v>0.52830188679245282</v>
      </c>
      <c r="P14" s="44" t="str">
        <f>+C19</f>
        <v>Parametros inorganicos</v>
      </c>
      <c r="Q14" s="40">
        <f>+J18</f>
        <v>0.65997938004486922</v>
      </c>
      <c r="S14" s="50" t="str">
        <f>+A5</f>
        <v>Indice de resiliencia (desempeño ecologico)</v>
      </c>
      <c r="T14" s="40">
        <f>+L5</f>
        <v>0.44715227196599833</v>
      </c>
    </row>
    <row r="15" spans="1:20" x14ac:dyDescent="0.25">
      <c r="A15" s="69"/>
      <c r="B15" s="75"/>
      <c r="C15" s="24"/>
      <c r="D15" s="24" t="s">
        <v>24</v>
      </c>
      <c r="E15" s="25"/>
      <c r="F15" s="57">
        <v>4.25</v>
      </c>
      <c r="G15" s="62">
        <v>1</v>
      </c>
      <c r="H15" s="57">
        <v>1.48</v>
      </c>
      <c r="I15" s="58">
        <f t="shared" ref="I15:I19" si="4">(F15-H15)/(F15-G15)</f>
        <v>0.85230769230769232</v>
      </c>
      <c r="J15" s="71"/>
      <c r="K15" s="76"/>
      <c r="L15" s="67"/>
      <c r="N15" s="41" t="str">
        <f t="shared" si="2"/>
        <v>Demanda bioquímica de óxigeno</v>
      </c>
      <c r="O15" s="40">
        <f t="shared" si="3"/>
        <v>0.85230769230769232</v>
      </c>
      <c r="S15" s="43" t="str">
        <f>+A28</f>
        <v>Indice de sostenibilidad (desempeño social)</v>
      </c>
      <c r="T15" s="40">
        <f>+L28</f>
        <v>0.56342918696071986</v>
      </c>
    </row>
    <row r="16" spans="1:20" x14ac:dyDescent="0.25">
      <c r="A16" s="69"/>
      <c r="B16" s="75"/>
      <c r="C16" s="24"/>
      <c r="D16" s="24" t="s">
        <v>25</v>
      </c>
      <c r="E16" s="25"/>
      <c r="F16" s="57">
        <v>135</v>
      </c>
      <c r="G16" s="57">
        <v>3.08</v>
      </c>
      <c r="H16" s="57">
        <v>91.29</v>
      </c>
      <c r="I16" s="58">
        <f t="shared" si="4"/>
        <v>0.33133717404487567</v>
      </c>
      <c r="J16" s="71"/>
      <c r="K16" s="76"/>
      <c r="L16" s="67"/>
      <c r="N16" s="41" t="str">
        <f t="shared" si="2"/>
        <v>Sólidos suspendidos totales</v>
      </c>
      <c r="O16" s="40">
        <f t="shared" si="3"/>
        <v>0.33133717404487567</v>
      </c>
    </row>
    <row r="17" spans="1:17" x14ac:dyDescent="0.25">
      <c r="A17" s="69"/>
      <c r="B17" s="75"/>
      <c r="C17" s="9" t="s">
        <v>26</v>
      </c>
      <c r="D17" s="9" t="s">
        <v>27</v>
      </c>
      <c r="E17" s="28"/>
      <c r="F17" s="59">
        <v>1000</v>
      </c>
      <c r="G17" s="59">
        <v>30</v>
      </c>
      <c r="H17" s="59">
        <v>90</v>
      </c>
      <c r="I17" s="58">
        <f t="shared" si="4"/>
        <v>0.93814432989690721</v>
      </c>
      <c r="J17" s="29">
        <f>+I17</f>
        <v>0.93814432989690721</v>
      </c>
      <c r="K17" s="76"/>
      <c r="L17" s="67"/>
      <c r="N17" s="42" t="str">
        <f t="shared" si="2"/>
        <v>Coliformes termotolerantes</v>
      </c>
      <c r="O17" s="40">
        <f t="shared" si="3"/>
        <v>0.93814432989690721</v>
      </c>
    </row>
    <row r="18" spans="1:17" x14ac:dyDescent="0.25">
      <c r="A18" s="69"/>
      <c r="B18" s="75"/>
      <c r="C18" s="24"/>
      <c r="D18" s="24" t="s">
        <v>28</v>
      </c>
      <c r="E18" s="25"/>
      <c r="F18" s="57">
        <v>3.5000000000000001E-3</v>
      </c>
      <c r="G18" s="57">
        <v>8.0000000000000004E-4</v>
      </c>
      <c r="H18" s="57">
        <v>2.2000000000000001E-3</v>
      </c>
      <c r="I18" s="58">
        <f t="shared" si="4"/>
        <v>0.48148148148148145</v>
      </c>
      <c r="J18" s="70">
        <f>(PRODUCT(I18,I19))^(1/2)</f>
        <v>0.65997938004486922</v>
      </c>
      <c r="K18" s="76"/>
      <c r="L18" s="67"/>
      <c r="N18" s="44" t="str">
        <f t="shared" si="2"/>
        <v>Concentración de plomo</v>
      </c>
      <c r="O18" s="40">
        <f t="shared" si="3"/>
        <v>0.48148148148148145</v>
      </c>
    </row>
    <row r="19" spans="1:17" x14ac:dyDescent="0.25">
      <c r="A19" s="69"/>
      <c r="B19" s="75"/>
      <c r="C19" s="24" t="s">
        <v>29</v>
      </c>
      <c r="D19" s="24" t="s">
        <v>30</v>
      </c>
      <c r="E19" s="25"/>
      <c r="F19" s="57">
        <v>0.05</v>
      </c>
      <c r="G19" s="57">
        <v>7.0000000000000001E-3</v>
      </c>
      <c r="H19" s="57">
        <v>1.11E-2</v>
      </c>
      <c r="I19" s="58">
        <f t="shared" si="4"/>
        <v>0.90465116279069768</v>
      </c>
      <c r="J19" s="71">
        <f t="shared" ref="J19:J20" si="5">(PRODUCT(I18,I19))^(1/2)</f>
        <v>0.65997938004486922</v>
      </c>
      <c r="K19" s="76"/>
      <c r="L19" s="67"/>
      <c r="O19" s="40">
        <f t="shared" si="3"/>
        <v>0.90465116279069768</v>
      </c>
    </row>
    <row r="20" spans="1:17" x14ac:dyDescent="0.25">
      <c r="A20" s="69"/>
      <c r="B20" s="75"/>
      <c r="C20" s="24"/>
      <c r="D20" s="24" t="s">
        <v>31</v>
      </c>
      <c r="E20" s="25"/>
      <c r="F20" s="24"/>
      <c r="G20" s="24"/>
      <c r="H20" s="24"/>
      <c r="I20" s="27"/>
      <c r="J20" s="71">
        <f t="shared" si="5"/>
        <v>0.95113151708409793</v>
      </c>
      <c r="K20" s="76"/>
      <c r="L20" s="67"/>
      <c r="N20" s="45" t="str">
        <f>+D23</f>
        <v>Numero de especies comerciales</v>
      </c>
      <c r="O20" s="40">
        <f>+I23</f>
        <v>0.55555555555555558</v>
      </c>
      <c r="P20" s="42" t="str">
        <f>+C23</f>
        <v>Diversidad de especies</v>
      </c>
      <c r="Q20" s="40">
        <f>+J23</f>
        <v>0.13184484962497026</v>
      </c>
    </row>
    <row r="21" spans="1:17" ht="18.75" x14ac:dyDescent="0.3">
      <c r="A21" s="69"/>
      <c r="B21" s="1"/>
      <c r="C21" s="10"/>
      <c r="D21" s="10"/>
      <c r="E21" s="10"/>
      <c r="F21" s="10"/>
      <c r="G21" s="10"/>
      <c r="H21" s="10"/>
      <c r="I21" s="20"/>
      <c r="J21" s="20"/>
      <c r="K21" s="52"/>
      <c r="L21" s="67"/>
      <c r="N21" s="46" t="str">
        <f>+D24</f>
        <v>Nivel trofico de especies</v>
      </c>
      <c r="O21" s="40">
        <f>+I24</f>
        <v>0.1384615384615383</v>
      </c>
      <c r="P21" s="44" t="str">
        <f>+C25</f>
        <v>Indicadores de produccion pesquera</v>
      </c>
      <c r="Q21" s="40">
        <f>+J26</f>
        <v>0.37209302325581395</v>
      </c>
    </row>
    <row r="22" spans="1:17" x14ac:dyDescent="0.25">
      <c r="A22" s="69"/>
      <c r="B22" s="75" t="s">
        <v>32</v>
      </c>
      <c r="C22" s="63" t="s">
        <v>33</v>
      </c>
      <c r="D22" s="6" t="s">
        <v>34</v>
      </c>
      <c r="E22" s="7"/>
      <c r="F22" s="12">
        <v>9.02</v>
      </c>
      <c r="G22" s="12">
        <v>0.54</v>
      </c>
      <c r="H22" s="12">
        <v>7.28</v>
      </c>
      <c r="I22" s="35">
        <f>(H22-G22)/(F22-G22)</f>
        <v>0.79481132075471694</v>
      </c>
      <c r="J22" s="32"/>
      <c r="K22" s="76">
        <f>(PRODUCT(J22:J26))^(1/2)</f>
        <v>0.22149164475813382</v>
      </c>
      <c r="L22" s="67"/>
      <c r="N22" s="46" t="str">
        <f>+D25</f>
        <v>Deembarque de peces</v>
      </c>
      <c r="O22" s="40">
        <f>+I25</f>
        <v>2.9794277606999292E-2</v>
      </c>
    </row>
    <row r="23" spans="1:17" x14ac:dyDescent="0.25">
      <c r="A23" s="69"/>
      <c r="B23" s="75"/>
      <c r="C23" s="77" t="s">
        <v>35</v>
      </c>
      <c r="D23" s="13" t="s">
        <v>36</v>
      </c>
      <c r="E23" s="8"/>
      <c r="F23" s="12">
        <v>33</v>
      </c>
      <c r="G23" s="12">
        <v>24</v>
      </c>
      <c r="H23" s="12">
        <v>29</v>
      </c>
      <c r="I23" s="35">
        <f>(H23-G23)/(F23-G23)</f>
        <v>0.55555555555555558</v>
      </c>
      <c r="J23" s="72">
        <f>(PRODUCT(I23,I24,I25))^(1/3)</f>
        <v>0.13184484962497026</v>
      </c>
      <c r="K23" s="76"/>
      <c r="L23" s="67"/>
      <c r="N23" s="46" t="str">
        <f>+D26</f>
        <v>Numero de areas de pesca</v>
      </c>
      <c r="O23" s="40">
        <f>+I26</f>
        <v>0.37209302325581395</v>
      </c>
    </row>
    <row r="24" spans="1:17" x14ac:dyDescent="0.25">
      <c r="A24" s="69"/>
      <c r="B24" s="75"/>
      <c r="C24" s="78"/>
      <c r="D24" s="1" t="s">
        <v>37</v>
      </c>
      <c r="E24" s="8"/>
      <c r="F24" s="12">
        <v>4.0199999999999996</v>
      </c>
      <c r="G24" s="12">
        <v>2.72</v>
      </c>
      <c r="H24" s="12">
        <v>2.9</v>
      </c>
      <c r="I24" s="35">
        <f>(H24-G24)/(F24-G24)</f>
        <v>0.1384615384615383</v>
      </c>
      <c r="J24" s="71"/>
      <c r="K24" s="76"/>
      <c r="L24" s="67"/>
    </row>
    <row r="25" spans="1:17" x14ac:dyDescent="0.25">
      <c r="A25" s="69"/>
      <c r="B25" s="75"/>
      <c r="C25" s="77" t="s">
        <v>38</v>
      </c>
      <c r="D25" s="1" t="s">
        <v>39</v>
      </c>
      <c r="E25" s="8"/>
      <c r="F25" s="12">
        <v>84.58</v>
      </c>
      <c r="G25" s="12">
        <v>0</v>
      </c>
      <c r="H25" s="12">
        <v>2.52</v>
      </c>
      <c r="I25" s="35">
        <f>(H25-G25)/(F25-G25)</f>
        <v>2.9794277606999292E-2</v>
      </c>
      <c r="J25" s="71"/>
      <c r="K25" s="76"/>
      <c r="L25" s="67"/>
      <c r="N25" s="41" t="str">
        <f t="shared" ref="N25:N31" si="6">+D28</f>
        <v>Rendición de cuentas</v>
      </c>
      <c r="O25" s="40">
        <f t="shared" ref="O25:O31" si="7">+I28</f>
        <v>0.25</v>
      </c>
    </row>
    <row r="26" spans="1:17" x14ac:dyDescent="0.25">
      <c r="A26" s="69"/>
      <c r="B26" s="75"/>
      <c r="C26" s="79"/>
      <c r="D26" s="6" t="s">
        <v>40</v>
      </c>
      <c r="E26" s="7"/>
      <c r="F26" s="14">
        <v>126</v>
      </c>
      <c r="G26" s="14">
        <v>40</v>
      </c>
      <c r="H26" s="14">
        <v>72</v>
      </c>
      <c r="I26" s="35">
        <f>(H26-G26)/(F26-G26)</f>
        <v>0.37209302325581395</v>
      </c>
      <c r="J26" s="32">
        <f>+I26</f>
        <v>0.37209302325581395</v>
      </c>
      <c r="K26" s="76"/>
      <c r="L26" s="67"/>
      <c r="N26" s="41" t="str">
        <f t="shared" si="6"/>
        <v>Capacidad para introduccion de reformas</v>
      </c>
      <c r="O26" s="40">
        <f t="shared" si="7"/>
        <v>0.25</v>
      </c>
    </row>
    <row r="27" spans="1:17" ht="23.25" x14ac:dyDescent="0.35">
      <c r="A27" s="60"/>
      <c r="B27" s="1"/>
      <c r="C27" s="64"/>
      <c r="D27" s="10"/>
      <c r="E27" s="11"/>
      <c r="F27" s="10"/>
      <c r="G27" s="10"/>
      <c r="H27" s="10"/>
      <c r="I27" s="19"/>
      <c r="J27" s="19"/>
      <c r="K27" s="53"/>
      <c r="L27" s="54"/>
      <c r="N27" s="41" t="str">
        <f t="shared" si="6"/>
        <v>Actividad de ONGs y OSBs en procesos de debtaes</v>
      </c>
      <c r="O27" s="40">
        <f t="shared" si="7"/>
        <v>0.5</v>
      </c>
    </row>
    <row r="28" spans="1:17" ht="15" customHeight="1" x14ac:dyDescent="0.25">
      <c r="A28" s="68" t="s">
        <v>70</v>
      </c>
      <c r="B28" s="75" t="s">
        <v>41</v>
      </c>
      <c r="C28" s="65" t="s">
        <v>42</v>
      </c>
      <c r="D28" s="9" t="s">
        <v>43</v>
      </c>
      <c r="E28" s="28"/>
      <c r="F28" s="9">
        <v>5</v>
      </c>
      <c r="G28" s="9">
        <v>1</v>
      </c>
      <c r="H28" s="9">
        <v>2</v>
      </c>
      <c r="I28" s="33">
        <f t="shared" ref="I28:I34" si="8">(H28-G28)/(F28-G28)</f>
        <v>0.25</v>
      </c>
      <c r="J28" s="33">
        <f>I28</f>
        <v>0.25</v>
      </c>
      <c r="K28" s="76">
        <f>(PRODUCT(J28:J34))^(1/7)</f>
        <v>0.43462762661118937</v>
      </c>
      <c r="L28" s="67">
        <f>(PRODUCT(K28:K45))^(1/2)</f>
        <v>0.56342918696071986</v>
      </c>
      <c r="N28" s="41" t="str">
        <f t="shared" si="6"/>
        <v>Procedimientos y mecanismos para confilctos</v>
      </c>
      <c r="O28" s="40">
        <f t="shared" si="7"/>
        <v>0.5</v>
      </c>
    </row>
    <row r="29" spans="1:17" x14ac:dyDescent="0.25">
      <c r="A29" s="68"/>
      <c r="B29" s="75"/>
      <c r="C29" s="66" t="s">
        <v>44</v>
      </c>
      <c r="D29" s="22" t="s">
        <v>64</v>
      </c>
      <c r="E29" s="30"/>
      <c r="F29" s="22">
        <v>5</v>
      </c>
      <c r="G29" s="22">
        <v>1</v>
      </c>
      <c r="H29" s="22">
        <v>2</v>
      </c>
      <c r="I29" s="32">
        <f t="shared" si="8"/>
        <v>0.25</v>
      </c>
      <c r="J29" s="33">
        <f t="shared" ref="J29:J34" si="9">I29</f>
        <v>0.25</v>
      </c>
      <c r="K29" s="76"/>
      <c r="L29" s="67"/>
      <c r="N29" s="41" t="str">
        <f t="shared" si="6"/>
        <v>Confianza en gobierno e instituciones de vigilancia</v>
      </c>
      <c r="O29" s="40">
        <f t="shared" si="7"/>
        <v>0.5</v>
      </c>
    </row>
    <row r="30" spans="1:17" x14ac:dyDescent="0.25">
      <c r="A30" s="68"/>
      <c r="B30" s="75"/>
      <c r="C30" s="65" t="s">
        <v>45</v>
      </c>
      <c r="D30" s="37" t="s">
        <v>65</v>
      </c>
      <c r="E30" s="28"/>
      <c r="F30" s="9">
        <v>5</v>
      </c>
      <c r="G30" s="9">
        <v>1</v>
      </c>
      <c r="H30" s="9">
        <v>3</v>
      </c>
      <c r="I30" s="33">
        <f t="shared" si="8"/>
        <v>0.5</v>
      </c>
      <c r="J30" s="33">
        <f t="shared" si="9"/>
        <v>0.5</v>
      </c>
      <c r="K30" s="76"/>
      <c r="L30" s="67"/>
      <c r="N30" s="41" t="str">
        <f t="shared" si="6"/>
        <v>Participación e informacion de stakeholders</v>
      </c>
      <c r="O30" s="40">
        <f t="shared" si="7"/>
        <v>0.5</v>
      </c>
    </row>
    <row r="31" spans="1:17" x14ac:dyDescent="0.25">
      <c r="A31" s="68"/>
      <c r="B31" s="75"/>
      <c r="C31" s="63" t="s">
        <v>46</v>
      </c>
      <c r="D31" s="22" t="s">
        <v>66</v>
      </c>
      <c r="E31" s="30"/>
      <c r="F31" s="23">
        <v>5</v>
      </c>
      <c r="G31" s="23">
        <v>1</v>
      </c>
      <c r="H31" s="23">
        <v>3</v>
      </c>
      <c r="I31" s="32">
        <f t="shared" si="8"/>
        <v>0.5</v>
      </c>
      <c r="J31" s="33">
        <f t="shared" si="9"/>
        <v>0.5</v>
      </c>
      <c r="K31" s="76"/>
      <c r="L31" s="67"/>
      <c r="N31" s="41" t="str">
        <f t="shared" si="6"/>
        <v>Investigaciones sobre estrategia</v>
      </c>
      <c r="O31" s="40">
        <f t="shared" si="7"/>
        <v>0.75</v>
      </c>
    </row>
    <row r="32" spans="1:17" x14ac:dyDescent="0.25">
      <c r="A32" s="68"/>
      <c r="B32" s="75"/>
      <c r="C32" s="56" t="s">
        <v>47</v>
      </c>
      <c r="D32" s="9" t="s">
        <v>67</v>
      </c>
      <c r="E32" s="28"/>
      <c r="F32" s="37">
        <v>5</v>
      </c>
      <c r="G32" s="37">
        <v>1</v>
      </c>
      <c r="H32" s="37">
        <v>3</v>
      </c>
      <c r="I32" s="33">
        <f t="shared" si="8"/>
        <v>0.5</v>
      </c>
      <c r="J32" s="33">
        <f t="shared" si="9"/>
        <v>0.5</v>
      </c>
      <c r="K32" s="76"/>
      <c r="L32" s="67"/>
    </row>
    <row r="33" spans="1:17" x14ac:dyDescent="0.25">
      <c r="A33" s="68"/>
      <c r="B33" s="75"/>
      <c r="C33" s="63" t="s">
        <v>48</v>
      </c>
      <c r="D33" s="22" t="s">
        <v>68</v>
      </c>
      <c r="E33" s="30"/>
      <c r="F33" s="23">
        <v>5</v>
      </c>
      <c r="G33" s="23">
        <v>1</v>
      </c>
      <c r="H33" s="23">
        <v>3</v>
      </c>
      <c r="I33" s="32">
        <f t="shared" si="8"/>
        <v>0.5</v>
      </c>
      <c r="J33" s="33">
        <f t="shared" si="9"/>
        <v>0.5</v>
      </c>
      <c r="K33" s="76"/>
      <c r="L33" s="67"/>
      <c r="N33" s="41" t="str">
        <f t="shared" ref="N33:N40" si="10">+D38</f>
        <v>Indicadro de espranza de vida al nacer</v>
      </c>
      <c r="O33" s="40">
        <f t="shared" ref="O33:O40" si="11">+I38</f>
        <v>0.94285714285714206</v>
      </c>
      <c r="P33" s="41" t="str">
        <f>+C38</f>
        <v>Desarrollo humano</v>
      </c>
      <c r="Q33" s="40">
        <f>+J38</f>
        <v>0.92097337005832614</v>
      </c>
    </row>
    <row r="34" spans="1:17" x14ac:dyDescent="0.25">
      <c r="A34" s="68"/>
      <c r="B34" s="75"/>
      <c r="C34" s="65" t="s">
        <v>63</v>
      </c>
      <c r="D34" s="9" t="s">
        <v>49</v>
      </c>
      <c r="E34" s="28"/>
      <c r="F34" s="9">
        <v>5</v>
      </c>
      <c r="G34" s="9">
        <v>1</v>
      </c>
      <c r="H34" s="9">
        <v>4</v>
      </c>
      <c r="I34" s="33">
        <f t="shared" si="8"/>
        <v>0.75</v>
      </c>
      <c r="J34" s="33">
        <f t="shared" si="9"/>
        <v>0.75</v>
      </c>
      <c r="K34" s="76"/>
      <c r="L34" s="67"/>
      <c r="N34" s="41" t="str">
        <f t="shared" si="10"/>
        <v>Indicador de alfabetismo adulto</v>
      </c>
      <c r="O34" s="40">
        <f t="shared" si="11"/>
        <v>0.97333333333333616</v>
      </c>
      <c r="P34" s="42" t="str">
        <f>+C42</f>
        <v>Nivel de vida</v>
      </c>
      <c r="Q34" s="40">
        <f>+J42</f>
        <v>0.77467936912580548</v>
      </c>
    </row>
    <row r="35" spans="1:17" ht="18.75" x14ac:dyDescent="0.3">
      <c r="A35" s="69"/>
      <c r="B35" s="15"/>
      <c r="C35" s="64"/>
      <c r="D35" s="10"/>
      <c r="E35" s="11"/>
      <c r="F35" s="10"/>
      <c r="G35" s="10"/>
      <c r="H35" s="10"/>
      <c r="I35" s="19"/>
      <c r="J35" s="19"/>
      <c r="K35" s="51"/>
      <c r="L35" s="67"/>
      <c r="N35" s="41" t="str">
        <f t="shared" si="10"/>
        <v>Indicador de escolaridad completa</v>
      </c>
      <c r="O35" s="40">
        <f t="shared" si="11"/>
        <v>0.83333333333334125</v>
      </c>
      <c r="P35" s="44" t="str">
        <f>+C45</f>
        <v>Desempeño ambiental</v>
      </c>
      <c r="Q35" s="40">
        <f>+J45</f>
        <v>0.54615384615384588</v>
      </c>
    </row>
    <row r="36" spans="1:17" x14ac:dyDescent="0.25">
      <c r="A36" s="69"/>
      <c r="B36" s="75" t="s">
        <v>50</v>
      </c>
      <c r="C36" s="73"/>
      <c r="D36" s="22"/>
      <c r="E36" s="30"/>
      <c r="F36" s="23"/>
      <c r="G36" s="23"/>
      <c r="H36" s="23"/>
      <c r="I36" s="36"/>
      <c r="J36" s="70"/>
      <c r="K36" s="76">
        <f>(PRODUCT(J36:J45))^(1/3)</f>
        <v>0.73040098991039404</v>
      </c>
      <c r="L36" s="67"/>
      <c r="N36" s="41" t="str">
        <f t="shared" si="10"/>
        <v>Indicador de ingreso familiar percapita</v>
      </c>
      <c r="O36" s="40">
        <f t="shared" si="11"/>
        <v>0.94072361185527764</v>
      </c>
    </row>
    <row r="37" spans="1:17" x14ac:dyDescent="0.25">
      <c r="A37" s="69"/>
      <c r="B37" s="75"/>
      <c r="C37" s="73"/>
      <c r="D37" s="22"/>
      <c r="E37" s="30"/>
      <c r="F37" s="23"/>
      <c r="G37" s="23"/>
      <c r="H37" s="23"/>
      <c r="I37" s="36"/>
      <c r="J37" s="70"/>
      <c r="K37" s="76"/>
      <c r="L37" s="67"/>
      <c r="N37" s="42" t="str">
        <f t="shared" si="10"/>
        <v>Indicador de producto bruto interno</v>
      </c>
      <c r="O37" s="40">
        <f t="shared" si="11"/>
        <v>0.95680043334988496</v>
      </c>
    </row>
    <row r="38" spans="1:17" x14ac:dyDescent="0.25">
      <c r="A38" s="69"/>
      <c r="B38" s="75"/>
      <c r="C38" s="77" t="s">
        <v>51</v>
      </c>
      <c r="D38" s="9" t="s">
        <v>55</v>
      </c>
      <c r="E38" s="28"/>
      <c r="F38" s="37">
        <v>80</v>
      </c>
      <c r="G38" s="37">
        <v>73</v>
      </c>
      <c r="H38" s="37">
        <v>79.599999999999994</v>
      </c>
      <c r="I38" s="38">
        <f t="shared" ref="I38:I43" si="12">(H38-G38)/(F38-G38)</f>
        <v>0.94285714285714206</v>
      </c>
      <c r="J38" s="72">
        <f>(PRODUCT(I38:I41))^(1/4)</f>
        <v>0.92097337005832614</v>
      </c>
      <c r="K38" s="76"/>
      <c r="L38" s="67"/>
      <c r="N38" s="42" t="str">
        <f t="shared" si="10"/>
        <v>Indicador de nivel de empleo</v>
      </c>
      <c r="O38" s="40">
        <f t="shared" si="11"/>
        <v>0.80982905982905995</v>
      </c>
    </row>
    <row r="39" spans="1:17" x14ac:dyDescent="0.25">
      <c r="A39" s="69"/>
      <c r="B39" s="75"/>
      <c r="C39" s="77"/>
      <c r="D39" s="9" t="s">
        <v>56</v>
      </c>
      <c r="E39" s="28"/>
      <c r="F39" s="37">
        <v>11.2</v>
      </c>
      <c r="G39" s="37">
        <v>10.9</v>
      </c>
      <c r="H39" s="37">
        <v>11.192</v>
      </c>
      <c r="I39" s="38">
        <f t="shared" si="12"/>
        <v>0.97333333333333616</v>
      </c>
      <c r="J39" s="72"/>
      <c r="K39" s="76"/>
      <c r="L39" s="67"/>
      <c r="N39" s="42" t="str">
        <f t="shared" si="10"/>
        <v>Indicador de costo de vida</v>
      </c>
      <c r="O39" s="40">
        <f t="shared" si="11"/>
        <v>0.6</v>
      </c>
    </row>
    <row r="40" spans="1:17" x14ac:dyDescent="0.25">
      <c r="A40" s="69"/>
      <c r="B40" s="75"/>
      <c r="C40" s="77"/>
      <c r="D40" s="9" t="s">
        <v>57</v>
      </c>
      <c r="E40" s="28"/>
      <c r="F40" s="37">
        <v>68.099999999999994</v>
      </c>
      <c r="G40" s="37">
        <v>67.5</v>
      </c>
      <c r="H40" s="37">
        <v>68</v>
      </c>
      <c r="I40" s="38">
        <f t="shared" si="12"/>
        <v>0.83333333333334125</v>
      </c>
      <c r="J40" s="72"/>
      <c r="K40" s="76"/>
      <c r="L40" s="67"/>
      <c r="N40" s="44" t="str">
        <f t="shared" si="10"/>
        <v>Indice de desempeño ambiental</v>
      </c>
      <c r="O40" s="40">
        <f t="shared" si="11"/>
        <v>0.54615384615384588</v>
      </c>
    </row>
    <row r="41" spans="1:17" x14ac:dyDescent="0.25">
      <c r="A41" s="69"/>
      <c r="B41" s="75"/>
      <c r="C41" s="77"/>
      <c r="D41" s="9" t="s">
        <v>58</v>
      </c>
      <c r="E41" s="28"/>
      <c r="F41" s="37">
        <v>811.3</v>
      </c>
      <c r="G41" s="37">
        <v>456.69</v>
      </c>
      <c r="H41" s="37">
        <v>790.28</v>
      </c>
      <c r="I41" s="38">
        <f t="shared" si="12"/>
        <v>0.94072361185527764</v>
      </c>
      <c r="J41" s="72"/>
      <c r="K41" s="76"/>
      <c r="L41" s="67"/>
    </row>
    <row r="42" spans="1:17" x14ac:dyDescent="0.25">
      <c r="A42" s="69"/>
      <c r="B42" s="75"/>
      <c r="C42" s="73" t="s">
        <v>52</v>
      </c>
      <c r="D42" s="22" t="s">
        <v>59</v>
      </c>
      <c r="E42" s="30"/>
      <c r="F42" s="23">
        <v>10310.9</v>
      </c>
      <c r="G42" s="23">
        <v>5880.3</v>
      </c>
      <c r="H42" s="23">
        <v>10119.5</v>
      </c>
      <c r="I42" s="39">
        <f t="shared" si="12"/>
        <v>0.95680043334988496</v>
      </c>
      <c r="J42" s="70">
        <f>(PRODUCT(I42:I44))^(1/3)</f>
        <v>0.77467936912580548</v>
      </c>
      <c r="K42" s="76"/>
      <c r="L42" s="67"/>
    </row>
    <row r="43" spans="1:17" x14ac:dyDescent="0.25">
      <c r="A43" s="69"/>
      <c r="B43" s="75"/>
      <c r="C43" s="73"/>
      <c r="D43" s="22" t="s">
        <v>60</v>
      </c>
      <c r="E43" s="30"/>
      <c r="F43" s="23">
        <v>70</v>
      </c>
      <c r="G43" s="23">
        <v>23.2</v>
      </c>
      <c r="H43" s="23">
        <v>61.1</v>
      </c>
      <c r="I43" s="39">
        <f t="shared" si="12"/>
        <v>0.80982905982905995</v>
      </c>
      <c r="J43" s="71"/>
      <c r="K43" s="76"/>
      <c r="L43" s="67"/>
    </row>
    <row r="44" spans="1:17" x14ac:dyDescent="0.25">
      <c r="A44" s="69"/>
      <c r="B44" s="75"/>
      <c r="C44" s="74"/>
      <c r="D44" s="22" t="s">
        <v>61</v>
      </c>
      <c r="E44" s="22"/>
      <c r="F44" s="22">
        <v>1.1000000000000001</v>
      </c>
      <c r="G44" s="22">
        <v>-0.25</v>
      </c>
      <c r="H44" s="22">
        <v>0.28999999999999998</v>
      </c>
      <c r="I44" s="48">
        <f>(F44-H44)/(F44-G44)</f>
        <v>0.6</v>
      </c>
      <c r="J44" s="71"/>
      <c r="K44" s="76"/>
      <c r="L44" s="67"/>
    </row>
    <row r="45" spans="1:17" x14ac:dyDescent="0.25">
      <c r="A45" s="69"/>
      <c r="B45" s="75"/>
      <c r="C45" s="47" t="s">
        <v>53</v>
      </c>
      <c r="D45" s="9" t="s">
        <v>62</v>
      </c>
      <c r="E45" s="28"/>
      <c r="F45" s="37">
        <v>1.8129999999999999</v>
      </c>
      <c r="G45" s="37">
        <v>1.423</v>
      </c>
      <c r="H45" s="37">
        <v>1.6</v>
      </c>
      <c r="I45" s="38">
        <f>(F45-H45)/(F45-G45)</f>
        <v>0.54615384615384588</v>
      </c>
      <c r="J45" s="29">
        <f>+I45</f>
        <v>0.54615384615384588</v>
      </c>
      <c r="K45" s="76"/>
      <c r="L45" s="67"/>
    </row>
    <row r="46" spans="1:17" x14ac:dyDescent="0.25">
      <c r="C46" s="10"/>
      <c r="D46" s="10"/>
      <c r="E46" s="10"/>
      <c r="F46" s="10"/>
      <c r="G46" s="10"/>
      <c r="H46" s="10"/>
      <c r="I46" s="19"/>
      <c r="J46" s="19"/>
      <c r="K46" s="10"/>
      <c r="L46" s="67"/>
    </row>
    <row r="47" spans="1:17" x14ac:dyDescent="0.25">
      <c r="B47" s="16" t="s">
        <v>54</v>
      </c>
      <c r="C47" s="1"/>
      <c r="D47" s="1"/>
      <c r="E47" s="1"/>
      <c r="F47" s="1"/>
      <c r="G47" s="1"/>
      <c r="H47" s="1"/>
      <c r="I47" s="17"/>
      <c r="J47" s="17"/>
      <c r="K47" s="1">
        <f>(K5*K12*K22*K28*K36)^(1/5)</f>
        <v>0.49046610689262249</v>
      </c>
    </row>
  </sheetData>
  <mergeCells count="27">
    <mergeCell ref="B2:C2"/>
    <mergeCell ref="B5:B10"/>
    <mergeCell ref="K5:K10"/>
    <mergeCell ref="J7:J9"/>
    <mergeCell ref="B12:B20"/>
    <mergeCell ref="K12:K20"/>
    <mergeCell ref="K22:K26"/>
    <mergeCell ref="C23:C24"/>
    <mergeCell ref="C25:C26"/>
    <mergeCell ref="B28:B34"/>
    <mergeCell ref="K28:K34"/>
    <mergeCell ref="L5:L26"/>
    <mergeCell ref="L28:L46"/>
    <mergeCell ref="A28:A45"/>
    <mergeCell ref="A5:A26"/>
    <mergeCell ref="J12:J16"/>
    <mergeCell ref="J18:J20"/>
    <mergeCell ref="J23:J25"/>
    <mergeCell ref="J42:J44"/>
    <mergeCell ref="C42:C44"/>
    <mergeCell ref="B36:B45"/>
    <mergeCell ref="C36:C37"/>
    <mergeCell ref="J36:J37"/>
    <mergeCell ref="K36:K45"/>
    <mergeCell ref="C38:C41"/>
    <mergeCell ref="J38:J41"/>
    <mergeCell ref="B22:B26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ZAVALA</dc:creator>
  <cp:lastModifiedBy>Jorge Cabrejos</cp:lastModifiedBy>
  <dcterms:created xsi:type="dcterms:W3CDTF">2015-09-21T04:53:02Z</dcterms:created>
  <dcterms:modified xsi:type="dcterms:W3CDTF">2015-09-30T13:09:16Z</dcterms:modified>
</cp:coreProperties>
</file>